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tcaplending.sharepoint.com/sites/TeamQuest/Shared Documents/EMoore/Forms/Tools/"/>
    </mc:Choice>
  </mc:AlternateContent>
  <xr:revisionPtr revIDLastSave="6" documentId="13_ncr:1_{84877295-1D4C-4BE5-AA9C-4D872C995F78}" xr6:coauthVersionLast="47" xr6:coauthVersionMax="47" xr10:uidLastSave="{4253FBB8-5CD7-4969-8F55-3AA3E6425E8B}"/>
  <bookViews>
    <workbookView xWindow="-120" yWindow="-120" windowWidth="29040" windowHeight="15720" activeTab="1" xr2:uid="{D3D3955C-566D-4EA8-AAA2-C332C41F6377}"/>
  </bookViews>
  <sheets>
    <sheet name="3-2-1" sheetId="1" r:id="rId1"/>
    <sheet name="2-1" sheetId="2" r:id="rId2"/>
  </sheets>
  <calcPr calcId="191029" iterate="1" iterateCount="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4" i="2"/>
  <c r="B6" i="2"/>
  <c r="B3" i="2"/>
  <c r="B14" i="1"/>
  <c r="B13" i="1"/>
  <c r="B12" i="1"/>
  <c r="B9" i="1"/>
  <c r="B13" i="2" l="1"/>
  <c r="B12" i="2"/>
  <c r="B9" i="2"/>
  <c r="C13" i="1"/>
  <c r="F13" i="1" s="1"/>
  <c r="C14" i="1"/>
  <c r="F14" i="1" s="1"/>
  <c r="B15" i="1"/>
  <c r="C12" i="1"/>
  <c r="F12" i="1" s="1"/>
  <c r="B14" i="2" l="1"/>
  <c r="C12" i="2"/>
  <c r="F12" i="2" s="1"/>
  <c r="C13" i="2"/>
  <c r="F13" i="2" s="1"/>
  <c r="F15" i="1"/>
  <c r="C17" i="1" s="1"/>
  <c r="D20" i="1" s="1"/>
  <c r="F14" i="2" l="1"/>
  <c r="C16" i="2" s="1"/>
  <c r="D19" i="2" s="1"/>
</calcChain>
</file>

<file path=xl/sharedStrings.xml><?xml version="1.0" encoding="utf-8"?>
<sst xmlns="http://schemas.openxmlformats.org/spreadsheetml/2006/main" count="34" uniqueCount="21">
  <si>
    <t>Yr 1 Cost</t>
  </si>
  <si>
    <t>Yr 2 Cost</t>
  </si>
  <si>
    <t>Yr 3 Cost</t>
  </si>
  <si>
    <t>Total Buydown Cost</t>
  </si>
  <si>
    <t>Cost as a Percent of Sales Price:</t>
  </si>
  <si>
    <t>Monthy Savings</t>
  </si>
  <si>
    <t>Sales Price:</t>
  </si>
  <si>
    <t>Loan Amount:</t>
  </si>
  <si>
    <t>Note Rate:</t>
  </si>
  <si>
    <t>Term in Years:</t>
  </si>
  <si>
    <t>Payment:</t>
  </si>
  <si>
    <t>Yr 1 Payment:</t>
  </si>
  <si>
    <t>Yr 2 Payment:</t>
  </si>
  <si>
    <t>Yr 3+ Payment:</t>
  </si>
  <si>
    <t>Yr 3 Payment:</t>
  </si>
  <si>
    <t>Yr 4+ Payment:</t>
  </si>
  <si>
    <t>(assuming seller contributes max allowable)</t>
  </si>
  <si>
    <t>(assuming seller contibutes max allowable)</t>
  </si>
  <si>
    <t>Max IPC Contribution %:</t>
  </si>
  <si>
    <t>Buydown cost as a Percent of Sales Price:</t>
  </si>
  <si>
    <t>Amount to be funded by premium pricing: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</si>
</sst>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"/>
    <numFmt numFmtId="165" formatCode="0.000%"/>
    <numFmt numFmtId="166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8" fontId="0" fillId="0" borderId="0" xfId="0" applyNumberFormat="1"/>
    <xf numFmtId="166" fontId="0" fillId="0" borderId="0" xfId="0" applyNumberFormat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/>
    <xf numFmtId="10" fontId="0" fillId="0" borderId="0" xfId="0" applyNumberFormat="1"/>
    <xf numFmtId="0" fontId="1" fillId="0" borderId="0" xfId="0" applyFont="1"/>
    <xf numFmtId="8" fontId="1" fillId="0" borderId="0" xfId="0" applyNumberFormat="1" applyFont="1"/>
    <xf numFmtId="10" fontId="0" fillId="2" borderId="0" xfId="0" applyNumberFormat="1" applyFill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DF381-0AB3-47F9-AD96-80E5692473DF}">
  <dimension ref="A3:F21"/>
  <sheetViews>
    <sheetView workbookViewId="0">
      <selection activeCell="B3" sqref="B3"/>
    </sheetView>
  </sheetViews>
  <sheetFormatPr defaultRowHeight="15" x14ac:dyDescent="0.25"/>
  <cols>
    <col min="1" max="1" width="24.140625" customWidth="1"/>
    <col min="2" max="2" width="11.85546875" bestFit="1" customWidth="1"/>
    <col min="3" max="3" width="13.28515625" customWidth="1"/>
    <col min="4" max="4" width="11.140625" customWidth="1"/>
    <col min="5" max="5" width="18.7109375" bestFit="1" customWidth="1"/>
    <col min="6" max="6" width="10.140625" bestFit="1" customWidth="1"/>
  </cols>
  <sheetData>
    <row r="3" spans="1:6" x14ac:dyDescent="0.25">
      <c r="A3" t="s">
        <v>6</v>
      </c>
      <c r="B3" s="3">
        <v>625000</v>
      </c>
      <c r="C3" s="10"/>
    </row>
    <row r="4" spans="1:6" x14ac:dyDescent="0.25">
      <c r="A4" t="s">
        <v>7</v>
      </c>
      <c r="B4" s="3">
        <v>425000</v>
      </c>
      <c r="C4" s="10"/>
    </row>
    <row r="5" spans="1:6" x14ac:dyDescent="0.25">
      <c r="A5" t="s">
        <v>8</v>
      </c>
      <c r="B5" s="4">
        <v>6.5000000000000002E-2</v>
      </c>
      <c r="C5" s="11"/>
    </row>
    <row r="6" spans="1:6" x14ac:dyDescent="0.25">
      <c r="A6" t="s">
        <v>9</v>
      </c>
      <c r="B6" s="5">
        <v>30</v>
      </c>
    </row>
    <row r="7" spans="1:6" x14ac:dyDescent="0.25">
      <c r="A7" t="s">
        <v>18</v>
      </c>
      <c r="B7" s="9">
        <v>0.06</v>
      </c>
    </row>
    <row r="9" spans="1:6" x14ac:dyDescent="0.25">
      <c r="A9" t="s">
        <v>10</v>
      </c>
      <c r="B9" s="1">
        <f>PMT(B5/12,(B6*12),-B4)</f>
        <v>2686.2890998450962</v>
      </c>
      <c r="C9" s="1"/>
    </row>
    <row r="10" spans="1:6" x14ac:dyDescent="0.25">
      <c r="B10" s="1"/>
      <c r="C10" s="1"/>
    </row>
    <row r="11" spans="1:6" x14ac:dyDescent="0.25">
      <c r="C11" s="7" t="s">
        <v>5</v>
      </c>
    </row>
    <row r="12" spans="1:6" x14ac:dyDescent="0.25">
      <c r="A12" t="s">
        <v>11</v>
      </c>
      <c r="B12" s="1">
        <f>PMT((B5-0.03)/12,(B6*12),-B4)</f>
        <v>1908.4399231875041</v>
      </c>
      <c r="C12" s="8">
        <f>B9-B12</f>
        <v>777.84917665759212</v>
      </c>
      <c r="E12" t="s">
        <v>0</v>
      </c>
      <c r="F12" s="2">
        <f>C12*12</f>
        <v>9334.1901198911055</v>
      </c>
    </row>
    <row r="13" spans="1:6" x14ac:dyDescent="0.25">
      <c r="A13" t="s">
        <v>12</v>
      </c>
      <c r="B13" s="1">
        <f>PMT((B5-0.02)/12,(B6*12),-B4)</f>
        <v>2153.4125667599928</v>
      </c>
      <c r="C13" s="8">
        <f>B9-B13</f>
        <v>532.87653308510335</v>
      </c>
      <c r="E13" t="s">
        <v>1</v>
      </c>
      <c r="F13" s="2">
        <f>C13*12</f>
        <v>6394.5183970212402</v>
      </c>
    </row>
    <row r="14" spans="1:6" x14ac:dyDescent="0.25">
      <c r="A14" t="s">
        <v>14</v>
      </c>
      <c r="B14" s="1">
        <f>PMT((B5-0.01)/12,(B6*12),-B4)</f>
        <v>2413.1032557247622</v>
      </c>
      <c r="C14" s="8">
        <f>B9-B14</f>
        <v>273.18584412033397</v>
      </c>
      <c r="E14" t="s">
        <v>2</v>
      </c>
      <c r="F14" s="2">
        <f>C14*12</f>
        <v>3278.2301294440076</v>
      </c>
    </row>
    <row r="15" spans="1:6" x14ac:dyDescent="0.25">
      <c r="A15" t="s">
        <v>15</v>
      </c>
      <c r="B15" s="1">
        <f>B9</f>
        <v>2686.2890998450962</v>
      </c>
      <c r="C15" s="1"/>
      <c r="E15" t="s">
        <v>3</v>
      </c>
      <c r="F15" s="2">
        <f>SUM(F12:F14)</f>
        <v>19006.938646356353</v>
      </c>
    </row>
    <row r="17" spans="1:4" x14ac:dyDescent="0.25">
      <c r="A17" t="s">
        <v>19</v>
      </c>
      <c r="C17" s="6">
        <f>F15/B3</f>
        <v>3.0411101834170166E-2</v>
      </c>
    </row>
    <row r="20" spans="1:4" x14ac:dyDescent="0.25">
      <c r="A20" t="s">
        <v>20</v>
      </c>
      <c r="D20" s="2" t="str">
        <f>IF(C17&lt;B7,"Good news! Seller can fund entire buydown!",F15-(B7*B3))</f>
        <v>Good news! Seller can fund entire buydown!</v>
      </c>
    </row>
    <row r="21" spans="1:4" x14ac:dyDescent="0.25">
      <c r="A21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3D0A4-2622-4764-81A6-3A78731572A0}">
  <dimension ref="A3:F20"/>
  <sheetViews>
    <sheetView tabSelected="1" workbookViewId="0">
      <selection activeCell="C7" sqref="C7"/>
    </sheetView>
  </sheetViews>
  <sheetFormatPr defaultRowHeight="15" x14ac:dyDescent="0.25"/>
  <cols>
    <col min="1" max="1" width="23.42578125" customWidth="1"/>
    <col min="2" max="2" width="11.85546875" bestFit="1" customWidth="1"/>
    <col min="3" max="3" width="13.7109375" customWidth="1"/>
    <col min="4" max="4" width="11.140625" customWidth="1"/>
    <col min="5" max="5" width="18.7109375" bestFit="1" customWidth="1"/>
    <col min="6" max="6" width="10.140625" bestFit="1" customWidth="1"/>
  </cols>
  <sheetData>
    <row r="3" spans="1:6" x14ac:dyDescent="0.25">
      <c r="A3" t="s">
        <v>6</v>
      </c>
      <c r="B3" s="10">
        <f>'3-2-1'!B3</f>
        <v>625000</v>
      </c>
      <c r="C3" s="10"/>
    </row>
    <row r="4" spans="1:6" x14ac:dyDescent="0.25">
      <c r="A4" t="s">
        <v>7</v>
      </c>
      <c r="B4" s="10">
        <f>'3-2-1'!B4</f>
        <v>425000</v>
      </c>
      <c r="C4" s="10"/>
    </row>
    <row r="5" spans="1:6" x14ac:dyDescent="0.25">
      <c r="A5" t="s">
        <v>8</v>
      </c>
      <c r="B5" s="11">
        <f>'3-2-1'!B5</f>
        <v>6.5000000000000002E-2</v>
      </c>
      <c r="C5" s="11"/>
    </row>
    <row r="6" spans="1:6" x14ac:dyDescent="0.25">
      <c r="A6" t="s">
        <v>9</v>
      </c>
      <c r="B6">
        <f>'3-2-1'!B6</f>
        <v>30</v>
      </c>
    </row>
    <row r="7" spans="1:6" x14ac:dyDescent="0.25">
      <c r="A7" t="s">
        <v>18</v>
      </c>
      <c r="B7" s="6">
        <v>0.03</v>
      </c>
    </row>
    <row r="9" spans="1:6" x14ac:dyDescent="0.25">
      <c r="A9" t="s">
        <v>10</v>
      </c>
      <c r="B9" s="1">
        <f>PMT(B5/12,(B6*12),-B4)</f>
        <v>2686.2890998450962</v>
      </c>
      <c r="C9" s="1"/>
    </row>
    <row r="10" spans="1:6" x14ac:dyDescent="0.25">
      <c r="B10" s="1"/>
      <c r="C10" s="1"/>
    </row>
    <row r="11" spans="1:6" x14ac:dyDescent="0.25">
      <c r="C11" s="7" t="s">
        <v>5</v>
      </c>
    </row>
    <row r="12" spans="1:6" x14ac:dyDescent="0.25">
      <c r="A12" t="s">
        <v>11</v>
      </c>
      <c r="B12" s="1">
        <f>PMT((B5-0.02)/12,(B6*12),-B4)</f>
        <v>2153.4125667599928</v>
      </c>
      <c r="C12" s="8">
        <f>B9-B12</f>
        <v>532.87653308510335</v>
      </c>
      <c r="E12" t="s">
        <v>0</v>
      </c>
      <c r="F12" s="2">
        <f>C12*12</f>
        <v>6394.5183970212402</v>
      </c>
    </row>
    <row r="13" spans="1:6" x14ac:dyDescent="0.25">
      <c r="A13" t="s">
        <v>12</v>
      </c>
      <c r="B13" s="1">
        <f>PMT((B5-0.01)/12,(B6*12),-B4)</f>
        <v>2413.1032557247622</v>
      </c>
      <c r="C13" s="8">
        <f>B9-B13</f>
        <v>273.18584412033397</v>
      </c>
      <c r="E13" t="s">
        <v>1</v>
      </c>
      <c r="F13" s="2">
        <f>C13*12</f>
        <v>3278.2301294440076</v>
      </c>
    </row>
    <row r="14" spans="1:6" x14ac:dyDescent="0.25">
      <c r="A14" t="s">
        <v>13</v>
      </c>
      <c r="B14" s="1">
        <f>B9</f>
        <v>2686.2890998450962</v>
      </c>
      <c r="C14" s="1"/>
      <c r="E14" t="s">
        <v>3</v>
      </c>
      <c r="F14" s="2">
        <f>SUM(F12:F13)</f>
        <v>9672.7485264652478</v>
      </c>
    </row>
    <row r="16" spans="1:6" x14ac:dyDescent="0.25">
      <c r="A16" t="s">
        <v>4</v>
      </c>
      <c r="C16" s="6">
        <f>F14/B3</f>
        <v>1.5476397642344396E-2</v>
      </c>
    </row>
    <row r="19" spans="1:4" x14ac:dyDescent="0.25">
      <c r="A19" t="s">
        <v>20</v>
      </c>
      <c r="D19" s="2" t="str">
        <f>IF(C16&lt;B7,"Good news! Seller can fund entire buydown!",F14-(B7*B3))</f>
        <v>Good news! Seller can fund entire buydown!</v>
      </c>
    </row>
    <row r="20" spans="1:4" x14ac:dyDescent="0.25">
      <c r="A20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92b5fae-4784-4656-80dd-02436e822175" xsi:nil="true"/>
    <lcf76f155ced4ddcb4097134ff3c332f xmlns="e78e255e-2278-4029-8cb5-e9d4eafe880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0481E28B475E4E93D0D07326739E2A" ma:contentTypeVersion="15" ma:contentTypeDescription="Create a new document." ma:contentTypeScope="" ma:versionID="b3b8f51b7968f8ffcaa58f9404e98940">
  <xsd:schema xmlns:xsd="http://www.w3.org/2001/XMLSchema" xmlns:xs="http://www.w3.org/2001/XMLSchema" xmlns:p="http://schemas.microsoft.com/office/2006/metadata/properties" xmlns:ns2="d92b5fae-4784-4656-80dd-02436e822175" xmlns:ns3="e78e255e-2278-4029-8cb5-e9d4eafe8800" targetNamespace="http://schemas.microsoft.com/office/2006/metadata/properties" ma:root="true" ma:fieldsID="ce0b1f434f9ab838bc3b1e35404e068b" ns2:_="" ns3:_="">
    <xsd:import namespace="d92b5fae-4784-4656-80dd-02436e822175"/>
    <xsd:import namespace="e78e255e-2278-4029-8cb5-e9d4eafe88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b5fae-4784-4656-80dd-02436e8221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e646e20e-2b0f-4c38-a0f5-753289edf31e}" ma:internalName="TaxCatchAll" ma:showField="CatchAllData" ma:web="d92b5fae-4784-4656-80dd-02436e8221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e255e-2278-4029-8cb5-e9d4eafe88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45a3593-47a7-4488-ba71-981a605baa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BBA8B9-DD85-4407-A8EB-D42C2EED6E2A}">
  <ds:schemaRefs>
    <ds:schemaRef ds:uri="http://schemas.microsoft.com/office/2006/metadata/properties"/>
    <ds:schemaRef ds:uri="http://schemas.microsoft.com/office/infopath/2007/PartnerControls"/>
    <ds:schemaRef ds:uri="d92b5fae-4784-4656-80dd-02436e822175"/>
    <ds:schemaRef ds:uri="e78e255e-2278-4029-8cb5-e9d4eafe8800"/>
  </ds:schemaRefs>
</ds:datastoreItem>
</file>

<file path=customXml/itemProps2.xml><?xml version="1.0" encoding="utf-8"?>
<ds:datastoreItem xmlns:ds="http://schemas.openxmlformats.org/officeDocument/2006/customXml" ds:itemID="{D8791953-807F-4093-8074-4EEE85CECC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F78F26-A91A-43AD-A0D4-B2060ABE67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3-2-1</vt:lpstr>
      <vt:lpstr>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Mersiowsky</dc:creator>
  <cp:lastModifiedBy>Erin Moore</cp:lastModifiedBy>
  <dcterms:created xsi:type="dcterms:W3CDTF">2019-01-05T00:30:53Z</dcterms:created>
  <dcterms:modified xsi:type="dcterms:W3CDTF">2024-02-03T21:06:07Z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0x010100340481E28B475E4E93D0D07326739E2A</vt:lpwstr>
  </property>
  <property fmtid="{D5CDD505-2E9C-101B-9397-08002B2CF9AE}" pid="3" name="MediaServiceImageTags">
    <vt:lpwstr/>
  </property>
</Properties>
</file>